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F:\Foep\Foep_ExzForschungEFRE6\04 Programmdokumente\4. Mittelanforderung\"/>
    </mc:Choice>
  </mc:AlternateContent>
  <workbookProtection workbookPassword="CBF6" lockStructure="1"/>
  <bookViews>
    <workbookView xWindow="0" yWindow="0" windowWidth="38400" windowHeight="17400"/>
  </bookViews>
  <sheets>
    <sheet name="Mittelanforderung Jahr 2025" sheetId="8" r:id="rId1"/>
    <sheet name="Personalmittelsätze" sheetId="6" state="veryHidden" r:id="rId2"/>
    <sheet name="Hinweise für den ZWE" sheetId="9" r:id="rId3"/>
    <sheet name="Abkürzungsverzeichnis" sheetId="10" r:id="rId4"/>
  </sheets>
  <definedNames>
    <definedName name="_xlnm.Print_Area" localSheetId="1">Personalmittelsätze!$A$1:$O$28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8" l="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17" i="8"/>
  <c r="I18" i="8" l="1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17" i="8"/>
  <c r="I54" i="8" l="1"/>
  <c r="I49" i="8"/>
  <c r="I50" i="8"/>
  <c r="I51" i="8"/>
  <c r="I52" i="8"/>
  <c r="I53" i="8"/>
  <c r="D49" i="8"/>
  <c r="D50" i="8"/>
  <c r="D51" i="8"/>
  <c r="D52" i="8"/>
  <c r="D53" i="8"/>
  <c r="D54" i="8"/>
  <c r="D40" i="8"/>
  <c r="D41" i="8"/>
  <c r="D42" i="8"/>
  <c r="D43" i="8"/>
  <c r="D44" i="8"/>
  <c r="D45" i="8"/>
  <c r="D46" i="8"/>
  <c r="D47" i="8"/>
  <c r="D48" i="8"/>
  <c r="D39" i="8"/>
  <c r="I40" i="8" l="1"/>
  <c r="I41" i="8"/>
  <c r="I42" i="8"/>
  <c r="I43" i="8"/>
  <c r="I44" i="8"/>
  <c r="I45" i="8"/>
  <c r="I46" i="8"/>
  <c r="I47" i="8"/>
  <c r="I48" i="8"/>
  <c r="I39" i="8"/>
  <c r="I34" i="8"/>
  <c r="I56" i="8" l="1"/>
  <c r="I59" i="8" l="1"/>
  <c r="I60" i="8" s="1"/>
  <c r="I61" i="8" s="1"/>
  <c r="F25" i="6" l="1"/>
  <c r="E25" i="6" s="1"/>
  <c r="D25" i="6" s="1"/>
  <c r="C25" i="6" s="1"/>
  <c r="F18" i="6"/>
  <c r="E18" i="6" s="1"/>
  <c r="D18" i="6" s="1"/>
  <c r="C18" i="6" s="1"/>
  <c r="F17" i="6"/>
  <c r="E17" i="6" s="1"/>
  <c r="D17" i="6" s="1"/>
  <c r="C17" i="6" s="1"/>
  <c r="F16" i="6"/>
  <c r="E16" i="6" s="1"/>
  <c r="D16" i="6" s="1"/>
  <c r="C16" i="6" s="1"/>
  <c r="F15" i="6"/>
  <c r="E15" i="6" s="1"/>
  <c r="D15" i="6" s="1"/>
  <c r="C15" i="6" s="1"/>
  <c r="F14" i="6"/>
  <c r="E14" i="6" s="1"/>
  <c r="D14" i="6" s="1"/>
  <c r="C14" i="6" s="1"/>
  <c r="F13" i="6"/>
  <c r="E13" i="6" s="1"/>
  <c r="D13" i="6" s="1"/>
  <c r="C13" i="6" s="1"/>
</calcChain>
</file>

<file path=xl/comments1.xml><?xml version="1.0" encoding="utf-8"?>
<comments xmlns="http://schemas.openxmlformats.org/spreadsheetml/2006/main">
  <authors>
    <author>Neudörfer, Frank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mit Leitungsfunktion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oder sonstige wissenschaftliche Beschäftigte ohne Promotionsabsicht mit mindestens 3-jähriger Berufserfahrung (universitäres Diplom oder Masterabschluss (Uni/FH)) </t>
        </r>
      </text>
    </comment>
    <comment ref="B15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Beschäftigte, die nach TV-Ä vergütet werden (inkl.) Rotationsstellen/Gerokstellen) 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Promovierende oder sonstige wissenschaftliche Beschäftigte ohne Promotionsabsicht mit weniger als 3 Jahren Berufserfahrung  (universitäres Diplom oder Masterabschluss (Uni/FH) 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 mit Bachelorabschluss (Uni/FH)  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Sonstige technische oder administrative Beschäftigte mit tarifgebundenem Arbeitsvertrag wie z.B. Technische Assistenz, Labor- und Werkstattpersonal </t>
        </r>
      </text>
    </comment>
  </commentList>
</comments>
</file>

<file path=xl/sharedStrings.xml><?xml version="1.0" encoding="utf-8"?>
<sst xmlns="http://schemas.openxmlformats.org/spreadsheetml/2006/main" count="118" uniqueCount="82">
  <si>
    <t>Summe</t>
  </si>
  <si>
    <t>Restkostenpauschale (35%)</t>
  </si>
  <si>
    <t>Monatspauschale</t>
  </si>
  <si>
    <t>Stundenpauschale</t>
  </si>
  <si>
    <t>Name, Vorname</t>
  </si>
  <si>
    <t>VZÄ</t>
  </si>
  <si>
    <t>Personalkosten</t>
  </si>
  <si>
    <t>lfd. Nr.</t>
  </si>
  <si>
    <t xml:space="preserve">Aktenzeichen: </t>
  </si>
  <si>
    <t>EXF-</t>
  </si>
  <si>
    <t>Einsatz im Projekt von (Datum)</t>
  </si>
  <si>
    <t>Einsatz im Projekt bis (Datum)</t>
  </si>
  <si>
    <t>Summe der abgerechneten Monate (Anzahl)</t>
  </si>
  <si>
    <t>VI</t>
  </si>
  <si>
    <t>Zeitraum (Datum von - bis)</t>
  </si>
  <si>
    <t>Mittelanforderung für das Jahr*</t>
  </si>
  <si>
    <t>Summe der abgerechneten Stunden (Anzahl)</t>
  </si>
  <si>
    <t>Stunden/ Monat</t>
  </si>
  <si>
    <t>I</t>
  </si>
  <si>
    <t>Leitende von Nachwuchsgruppen</t>
  </si>
  <si>
    <t>II</t>
  </si>
  <si>
    <t>Postdoktorandinnen und Postdoktoranden</t>
  </si>
  <si>
    <t>III</t>
  </si>
  <si>
    <t>ärztl. wiss. MitarbeiterInnen u. Mitarbeiter</t>
  </si>
  <si>
    <t>IV</t>
  </si>
  <si>
    <t>Doktorandinnen und Doktoranden</t>
  </si>
  <si>
    <t>V</t>
  </si>
  <si>
    <t>sonst. wiss. Mitarbeiterinnen u. Mitarbeiter</t>
  </si>
  <si>
    <t>nichtwiss. Mitarbeiterinnen u. Mitarbeiter</t>
  </si>
  <si>
    <t>VII+VIII</t>
  </si>
  <si>
    <t>studentische Beschäftigte</t>
  </si>
  <si>
    <t>Personalkostenpauschalen</t>
  </si>
  <si>
    <t>Nachwuchsgruppenleiterin/  
Nachwuchsgruppenleiter</t>
  </si>
  <si>
    <t xml:space="preserve">Postdoktorandin/ 
Postdoktorand </t>
  </si>
  <si>
    <t>Ärztliche wissenschaftliche Mitarbeiterin/
Ärztlicher wissenschaftlicher Mitarbeiter</t>
  </si>
  <si>
    <t xml:space="preserve">Doktorandin/
Doktorand </t>
  </si>
  <si>
    <t xml:space="preserve">Sonstige(r) wissenschaftliche(r) 
Mitarbeiterin oder Mitarbeiter </t>
  </si>
  <si>
    <t xml:space="preserve">Nichtwissenschaftliche(r) 
Mitarbeiterin oder Mitarbeiter </t>
  </si>
  <si>
    <t>DFG-Sätze bekannt</t>
  </si>
  <si>
    <t>DFG-Sätze kalkuliert, jeweils 3 % jährlich</t>
  </si>
  <si>
    <t>Stundensätze für studentisch Beschäftigte (Mindestentgelt)</t>
  </si>
  <si>
    <t>Stundensätze bekannt</t>
  </si>
  <si>
    <t>Stundensätze kalkuliert, jeweils 3 % jährlich</t>
  </si>
  <si>
    <t>Bezeichnung</t>
  </si>
  <si>
    <t>Personalkostenpauschale gesamt</t>
  </si>
  <si>
    <t>Abkürzung</t>
  </si>
  <si>
    <t>NGL</t>
  </si>
  <si>
    <t>PD</t>
  </si>
  <si>
    <t>ÄWM</t>
  </si>
  <si>
    <t>D</t>
  </si>
  <si>
    <t>SWM</t>
  </si>
  <si>
    <t>NWM</t>
  </si>
  <si>
    <t>SB</t>
  </si>
  <si>
    <t>PKK</t>
  </si>
  <si>
    <t>Personalkostenkategorien (PKK):</t>
  </si>
  <si>
    <t>Personalkosten Monatspauschale (gesamt):</t>
  </si>
  <si>
    <t>Personalkosten Stundenpauschale (gesamt):</t>
  </si>
  <si>
    <t>Ort, Datum, rechtsverbindliche Unterschrift/en</t>
  </si>
  <si>
    <t xml:space="preserve">Übersicht Ermittlung der erklärten Ausgaben - Anlage zur Mittelanforderung Nr.: </t>
  </si>
  <si>
    <t>* Bitte für jedes Jahr getrennte Übersichten einreichen.</t>
  </si>
  <si>
    <r>
      <t>(</t>
    </r>
    <r>
      <rPr>
        <b/>
        <sz val="9"/>
        <color theme="1"/>
        <rFont val="Arial"/>
        <family val="2"/>
      </rPr>
      <t>Hinweis</t>
    </r>
    <r>
      <rPr>
        <sz val="9"/>
        <color theme="1"/>
        <rFont val="Arial"/>
        <family val="2"/>
      </rPr>
      <t>: Die grünen Felder sind auszufüllen.)</t>
    </r>
  </si>
  <si>
    <t>Personalkostenpauschale</t>
  </si>
  <si>
    <t xml:space="preserve">Die Pauschale wird auch für Tage des tatsächlich in Anspruch genommenen Urlaubs und für Krankheitstage in der Lohnfortzahlung gezahlt. </t>
  </si>
  <si>
    <t>Nicht gezahlt wird die Pauschale bei Vorliegen folgender Tatbestände: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</si>
  <si>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Zeiten der Krankheit außerhalb der Lohnfortzahlung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</si>
  <si>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Elternzeit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</si>
  <si>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Entgeltfortzahlung bei Mutterschutz/Beschäftigungsverbot</t>
    </r>
  </si>
  <si>
    <r>
      <t>Jeder</t>
    </r>
    <r>
      <rPr>
        <sz val="11"/>
        <color theme="1"/>
        <rFont val="Arial"/>
        <family val="2"/>
      </rPr>
      <t xml:space="preserve"> Monat wird mit 30 Tagen berechnet.</t>
    </r>
  </si>
  <si>
    <t>Jede(r) Beschäftigte ist einzeln abzurechnen. Die VZÄ beträgt somit max. 1,0.</t>
  </si>
  <si>
    <t>Stundensätze nach TdL</t>
  </si>
  <si>
    <t>Die Stundenpauschale wird ausschließlich für die tatsächlich geleistete und vom Zuwendungsempfänger vergütete Arbeitsstunde gezahlt.</t>
  </si>
  <si>
    <t xml:space="preserve">Jede(r) Beschäftigte ist einzeln abzurechnen. 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</si>
  <si>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Sonderurlaub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</si>
  <si>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Zeiten der Freistellung von der Tätigkeit im Projekt (z. B. für Maßnahmen der Gesundheitsvorsorge)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</si>
  <si>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>Umfasst die Tätigkeit im Vorhaben keinen vollen Kalendermonat (Beginn nicht zum Monatsersten / Ende nicht zum Monatsletzten), so reduziert sich die Pauschale</t>
    </r>
  </si>
  <si>
    <t xml:space="preserve">     für jeden Kalendertag im Monat, für den kein Gehalt gezahlt wurde, um 1/30 der Monatspauschale. </t>
  </si>
  <si>
    <t>Hinweise für den Zuwendungsempfänger im Rahmen der Mittelanforderung (Förderpraxis Stand: 20.11.2024)</t>
  </si>
  <si>
    <t>Abkürzungsverzeichnis</t>
  </si>
  <si>
    <t>Personalkostenkategorie</t>
  </si>
  <si>
    <t>VII + VIII</t>
  </si>
  <si>
    <t>Die Eingabe der Stunden/Monat sowie Summe der abgerechneten Monate bzw. Stunden ist auf 3 Dezimalstellen begrenzt.</t>
  </si>
  <si>
    <t>Bei einer Teilzeittätigkeit (Vollzeitäquivalent (VZÄ) &lt; 1) verringern sich die Pauschalen anteilig.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</si>
</sst>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#,##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/>
    <xf numFmtId="0" fontId="7" fillId="0" borderId="0" xfId="0" applyNumberFormat="1" applyFont="1"/>
    <xf numFmtId="0" fontId="3" fillId="0" borderId="0" xfId="0" applyFont="1" applyFill="1" applyAlignment="1"/>
    <xf numFmtId="0" fontId="3" fillId="0" borderId="0" xfId="0" applyFont="1" applyFill="1"/>
    <xf numFmtId="0" fontId="1" fillId="3" borderId="2" xfId="0" applyFont="1" applyFill="1" applyBorder="1"/>
    <xf numFmtId="0" fontId="1" fillId="4" borderId="5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0" fontId="1" fillId="0" borderId="0" xfId="0" applyFont="1" applyAlignment="1">
      <alignment wrapText="1"/>
    </xf>
    <xf numFmtId="42" fontId="0" fillId="5" borderId="0" xfId="0" applyNumberFormat="1" applyFill="1"/>
    <xf numFmtId="42" fontId="0" fillId="6" borderId="6" xfId="0" applyNumberFormat="1" applyFill="1" applyBorder="1"/>
    <xf numFmtId="42" fontId="0" fillId="0" borderId="0" xfId="0" applyNumberFormat="1"/>
    <xf numFmtId="44" fontId="0" fillId="0" borderId="0" xfId="0" applyNumberFormat="1" applyFill="1" applyBorder="1"/>
    <xf numFmtId="44" fontId="0" fillId="0" borderId="0" xfId="0" applyNumberFormat="1" applyFill="1"/>
    <xf numFmtId="44" fontId="0" fillId="0" borderId="6" xfId="0" applyNumberFormat="1" applyFill="1" applyBorder="1"/>
    <xf numFmtId="42" fontId="0" fillId="0" borderId="0" xfId="0" applyNumberFormat="1" applyFill="1"/>
    <xf numFmtId="42" fontId="0" fillId="0" borderId="0" xfId="0" applyNumberFormat="1" applyFill="1" applyBorder="1"/>
    <xf numFmtId="0" fontId="0" fillId="6" borderId="0" xfId="0" applyFill="1"/>
    <xf numFmtId="0" fontId="0" fillId="5" borderId="0" xfId="0" applyFill="1"/>
    <xf numFmtId="0" fontId="1" fillId="4" borderId="2" xfId="0" applyFont="1" applyFill="1" applyBorder="1"/>
    <xf numFmtId="44" fontId="0" fillId="5" borderId="0" xfId="0" applyNumberFormat="1" applyFill="1"/>
    <xf numFmtId="44" fontId="0" fillId="6" borderId="0" xfId="0" applyNumberFormat="1" applyFill="1"/>
    <xf numFmtId="44" fontId="0" fillId="6" borderId="7" xfId="0" applyNumberFormat="1" applyFill="1" applyBorder="1"/>
    <xf numFmtId="44" fontId="0" fillId="0" borderId="0" xfId="0" applyNumberFormat="1"/>
    <xf numFmtId="0" fontId="0" fillId="0" borderId="8" xfId="0" applyBorder="1" applyAlignment="1">
      <alignment wrapText="1"/>
    </xf>
    <xf numFmtId="0" fontId="3" fillId="0" borderId="0" xfId="0" applyFont="1"/>
    <xf numFmtId="0" fontId="0" fillId="0" borderId="0" xfId="0" applyAlignment="1"/>
    <xf numFmtId="0" fontId="0" fillId="2" borderId="0" xfId="0" applyFill="1"/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/>
    </xf>
    <xf numFmtId="0" fontId="7" fillId="7" borderId="1" xfId="0" applyNumberFormat="1" applyFont="1" applyFill="1" applyBorder="1" applyProtection="1">
      <protection locked="0"/>
    </xf>
    <xf numFmtId="14" fontId="7" fillId="7" borderId="1" xfId="0" applyNumberFormat="1" applyFont="1" applyFill="1" applyBorder="1" applyProtection="1">
      <protection locked="0"/>
    </xf>
    <xf numFmtId="4" fontId="7" fillId="7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13" fillId="7" borderId="0" xfId="0" applyFont="1" applyFill="1" applyAlignment="1" applyProtection="1">
      <protection locked="0"/>
    </xf>
    <xf numFmtId="0" fontId="5" fillId="7" borderId="0" xfId="0" applyFont="1" applyFill="1" applyProtection="1">
      <protection locked="0"/>
    </xf>
    <xf numFmtId="14" fontId="5" fillId="7" borderId="1" xfId="0" applyNumberFormat="1" applyFont="1" applyFill="1" applyBorder="1" applyProtection="1">
      <protection locked="0"/>
    </xf>
    <xf numFmtId="14" fontId="5" fillId="7" borderId="4" xfId="0" applyNumberFormat="1" applyFont="1" applyFill="1" applyBorder="1" applyProtection="1">
      <protection locked="0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7" borderId="0" xfId="0" applyFont="1" applyFill="1" applyAlignment="1" applyProtection="1">
      <alignment horizontal="right"/>
    </xf>
    <xf numFmtId="0" fontId="11" fillId="2" borderId="1" xfId="0" applyNumberFormat="1" applyFont="1" applyFill="1" applyBorder="1" applyProtection="1">
      <protection hidden="1"/>
    </xf>
    <xf numFmtId="164" fontId="7" fillId="6" borderId="1" xfId="0" applyNumberFormat="1" applyFont="1" applyFill="1" applyBorder="1" applyProtection="1">
      <protection hidden="1"/>
    </xf>
    <xf numFmtId="164" fontId="8" fillId="6" borderId="1" xfId="1" applyNumberFormat="1" applyFont="1" applyFill="1" applyBorder="1" applyAlignment="1" applyProtection="1">
      <alignment horizontal="right" vertical="center"/>
      <protection hidden="1"/>
    </xf>
    <xf numFmtId="0" fontId="7" fillId="2" borderId="1" xfId="0" applyNumberFormat="1" applyFont="1" applyFill="1" applyBorder="1" applyProtection="1">
      <protection hidden="1"/>
    </xf>
    <xf numFmtId="164" fontId="0" fillId="6" borderId="1" xfId="0" applyNumberFormat="1" applyFill="1" applyBorder="1" applyAlignment="1" applyProtection="1">
      <alignment vertical="center"/>
      <protection hidden="1"/>
    </xf>
    <xf numFmtId="164" fontId="8" fillId="6" borderId="1" xfId="0" applyNumberFormat="1" applyFont="1" applyFill="1" applyBorder="1" applyAlignment="1" applyProtection="1">
      <alignment vertical="center"/>
      <protection hidden="1"/>
    </xf>
    <xf numFmtId="164" fontId="8" fillId="6" borderId="1" xfId="0" applyNumberFormat="1" applyFont="1" applyFill="1" applyBorder="1" applyProtection="1">
      <protection hidden="1"/>
    </xf>
    <xf numFmtId="7" fontId="8" fillId="6" borderId="1" xfId="1" applyNumberFormat="1" applyFont="1" applyFill="1" applyBorder="1" applyProtection="1">
      <protection hidden="1"/>
    </xf>
    <xf numFmtId="0" fontId="14" fillId="0" borderId="0" xfId="0" applyFont="1"/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2" fontId="0" fillId="6" borderId="0" xfId="0" applyNumberFormat="1" applyFill="1"/>
    <xf numFmtId="165" fontId="7" fillId="7" borderId="1" xfId="0" applyNumberFormat="1" applyFont="1" applyFill="1" applyBorder="1" applyProtection="1">
      <protection locked="0"/>
    </xf>
    <xf numFmtId="0" fontId="4" fillId="0" borderId="0" xfId="0" applyFont="1"/>
    <xf numFmtId="0" fontId="14" fillId="0" borderId="0" xfId="0" applyFont="1" applyAlignment="1"/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4" fontId="8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6" fillId="0" borderId="9" xfId="0" applyFont="1" applyBorder="1" applyAlignment="1">
      <alignment horizontal="left"/>
    </xf>
    <xf numFmtId="0" fontId="6" fillId="7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9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1958340</xdr:colOff>
      <xdr:row>2</xdr:row>
      <xdr:rowOff>104140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57150" y="57150"/>
          <a:ext cx="2282190" cy="4279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114300</xdr:colOff>
      <xdr:row>0</xdr:row>
      <xdr:rowOff>104775</xdr:rowOff>
    </xdr:from>
    <xdr:to>
      <xdr:col>8</xdr:col>
      <xdr:colOff>1047750</xdr:colOff>
      <xdr:row>2</xdr:row>
      <xdr:rowOff>150495</xdr:rowOff>
    </xdr:to>
    <xdr:pic>
      <xdr:nvPicPr>
        <xdr:cNvPr id="3" name="Bild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62925" y="104775"/>
          <a:ext cx="93345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67"/>
  <sheetViews>
    <sheetView showGridLines="0" tabSelected="1" zoomScaleNormal="100" workbookViewId="0">
      <selection activeCell="A4" sqref="A3:A4"/>
    </sheetView>
  </sheetViews>
  <sheetFormatPr baseColWidth="10" defaultColWidth="0" defaultRowHeight="15" zeroHeight="1" x14ac:dyDescent="0.25"/>
  <cols>
    <col min="1" max="1" width="5.7109375" customWidth="1"/>
    <col min="2" max="2" width="45.7109375" customWidth="1"/>
    <col min="3" max="6" width="12.7109375" customWidth="1"/>
    <col min="7" max="7" width="9.7109375" customWidth="1"/>
    <col min="8" max="8" width="15.28515625" customWidth="1"/>
    <col min="9" max="9" width="19.7109375" customWidth="1"/>
    <col min="10" max="16384" width="11.42578125" hidden="1"/>
  </cols>
  <sheetData>
    <row r="1" spans="1:9" x14ac:dyDescent="0.25"/>
    <row r="2" spans="1:9" x14ac:dyDescent="0.25"/>
    <row r="3" spans="1:9" x14ac:dyDescent="0.25"/>
    <row r="4" spans="1:9" x14ac:dyDescent="0.25"/>
    <row r="5" spans="1:9" ht="16.5" x14ac:dyDescent="0.25">
      <c r="A5" s="78" t="s">
        <v>58</v>
      </c>
      <c r="B5" s="78"/>
      <c r="C5" s="78"/>
      <c r="D5" s="78"/>
      <c r="E5" s="78"/>
      <c r="F5" s="43"/>
      <c r="G5" s="34"/>
      <c r="H5" s="2"/>
      <c r="I5" s="2"/>
    </row>
    <row r="6" spans="1:9" ht="15.75" x14ac:dyDescent="0.25">
      <c r="A6" s="84" t="s">
        <v>60</v>
      </c>
      <c r="B6" s="84"/>
      <c r="C6" s="42"/>
      <c r="D6" s="4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85" t="s">
        <v>8</v>
      </c>
      <c r="B8" s="85"/>
      <c r="C8" s="51" t="s">
        <v>9</v>
      </c>
      <c r="D8" s="44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79" t="s">
        <v>15</v>
      </c>
      <c r="B10" s="80"/>
      <c r="C10" s="81">
        <v>2025</v>
      </c>
      <c r="D10" s="82"/>
      <c r="E10" s="2"/>
      <c r="F10" s="2"/>
      <c r="G10" s="2"/>
      <c r="H10" s="2"/>
      <c r="I10" s="2"/>
    </row>
    <row r="11" spans="1:9" x14ac:dyDescent="0.25">
      <c r="A11" s="79" t="s">
        <v>14</v>
      </c>
      <c r="B11" s="80"/>
      <c r="C11" s="45"/>
      <c r="D11" s="46"/>
      <c r="E11" s="2"/>
      <c r="F11" s="2"/>
      <c r="G11" s="2"/>
      <c r="H11" s="2"/>
      <c r="I11" s="2"/>
    </row>
    <row r="12" spans="1:9" x14ac:dyDescent="0.25">
      <c r="A12" s="83" t="s">
        <v>59</v>
      </c>
      <c r="B12" s="83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s="2" customFormat="1" x14ac:dyDescent="0.25">
      <c r="B14" s="4" t="s">
        <v>2</v>
      </c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51" x14ac:dyDescent="0.25">
      <c r="A16" s="35" t="s">
        <v>7</v>
      </c>
      <c r="B16" s="36" t="s">
        <v>4</v>
      </c>
      <c r="C16" s="37" t="s">
        <v>53</v>
      </c>
      <c r="D16" s="37" t="s">
        <v>43</v>
      </c>
      <c r="E16" s="37" t="s">
        <v>10</v>
      </c>
      <c r="F16" s="37" t="s">
        <v>11</v>
      </c>
      <c r="G16" s="36" t="s">
        <v>5</v>
      </c>
      <c r="H16" s="37" t="s">
        <v>12</v>
      </c>
      <c r="I16" s="37" t="s">
        <v>6</v>
      </c>
    </row>
    <row r="17" spans="1:9" x14ac:dyDescent="0.25">
      <c r="A17" s="6">
        <v>1</v>
      </c>
      <c r="B17" s="39"/>
      <c r="C17" s="39"/>
      <c r="D17" s="52" t="str">
        <f>IF(C17="","",VLOOKUP(C17,Personalmittelsätze!$K$2:$M$8,3,FALSE))</f>
        <v/>
      </c>
      <c r="E17" s="40"/>
      <c r="F17" s="40"/>
      <c r="G17" s="41"/>
      <c r="H17" s="64"/>
      <c r="I17" s="53" t="str">
        <f>IF(C17="","",ROUNDDOWN((G17*H17)*VLOOKUP(C17,Personalmittelsätze!$A$13:$H$25,7,FALSE),2))</f>
        <v/>
      </c>
    </row>
    <row r="18" spans="1:9" x14ac:dyDescent="0.25">
      <c r="A18" s="6">
        <v>2</v>
      </c>
      <c r="B18" s="39"/>
      <c r="C18" s="39"/>
      <c r="D18" s="52" t="str">
        <f>IF(C18="","",VLOOKUP(C18,Personalmittelsätze!$K$2:$M$8,3,FALSE))</f>
        <v/>
      </c>
      <c r="E18" s="40"/>
      <c r="F18" s="40"/>
      <c r="G18" s="41"/>
      <c r="H18" s="64"/>
      <c r="I18" s="53" t="str">
        <f>IF(C18="","",ROUNDDOWN((G18*H18)*VLOOKUP(C18,Personalmittelsätze!$A$13:$H$25,7,FALSE),2))</f>
        <v/>
      </c>
    </row>
    <row r="19" spans="1:9" x14ac:dyDescent="0.25">
      <c r="A19" s="6">
        <v>3</v>
      </c>
      <c r="B19" s="39"/>
      <c r="C19" s="39"/>
      <c r="D19" s="52" t="str">
        <f>IF(C19="","",VLOOKUP(C19,Personalmittelsätze!$K$2:$M$8,3,FALSE))</f>
        <v/>
      </c>
      <c r="E19" s="40"/>
      <c r="F19" s="40"/>
      <c r="G19" s="41"/>
      <c r="H19" s="64"/>
      <c r="I19" s="53" t="str">
        <f>IF(C19="","",ROUNDDOWN((G19*H19)*VLOOKUP(C19,Personalmittelsätze!$A$13:$H$25,7,FALSE),2))</f>
        <v/>
      </c>
    </row>
    <row r="20" spans="1:9" x14ac:dyDescent="0.25">
      <c r="A20" s="6">
        <v>4</v>
      </c>
      <c r="B20" s="39"/>
      <c r="C20" s="39"/>
      <c r="D20" s="52" t="str">
        <f>IF(C20="","",VLOOKUP(C20,Personalmittelsätze!$K$2:$M$8,3,FALSE))</f>
        <v/>
      </c>
      <c r="E20" s="40"/>
      <c r="F20" s="40"/>
      <c r="G20" s="41"/>
      <c r="H20" s="64"/>
      <c r="I20" s="53" t="str">
        <f>IF(C20="","",ROUNDDOWN((G20*H20)*VLOOKUP(C20,Personalmittelsätze!$A$13:$H$25,7,FALSE),2))</f>
        <v/>
      </c>
    </row>
    <row r="21" spans="1:9" x14ac:dyDescent="0.25">
      <c r="A21" s="6">
        <v>5</v>
      </c>
      <c r="B21" s="39"/>
      <c r="C21" s="39"/>
      <c r="D21" s="52" t="str">
        <f>IF(C21="","",VLOOKUP(C21,Personalmittelsätze!$K$2:$M$8,3,FALSE))</f>
        <v/>
      </c>
      <c r="E21" s="40"/>
      <c r="F21" s="40"/>
      <c r="G21" s="41"/>
      <c r="H21" s="64"/>
      <c r="I21" s="53" t="str">
        <f>IF(C21="","",ROUNDDOWN((G21*H21)*VLOOKUP(C21,Personalmittelsätze!$A$13:$H$25,7,FALSE),2))</f>
        <v/>
      </c>
    </row>
    <row r="22" spans="1:9" x14ac:dyDescent="0.25">
      <c r="A22" s="6">
        <v>6</v>
      </c>
      <c r="B22" s="39"/>
      <c r="C22" s="39"/>
      <c r="D22" s="52" t="str">
        <f>IF(C22="","",VLOOKUP(C22,Personalmittelsätze!$K$2:$M$8,3,FALSE))</f>
        <v/>
      </c>
      <c r="E22" s="40"/>
      <c r="F22" s="40"/>
      <c r="G22" s="41"/>
      <c r="H22" s="64"/>
      <c r="I22" s="53" t="str">
        <f>IF(C22="","",ROUNDDOWN((G22*H22)*VLOOKUP(C22,Personalmittelsätze!$A$13:$H$25,7,FALSE),2))</f>
        <v/>
      </c>
    </row>
    <row r="23" spans="1:9" x14ac:dyDescent="0.25">
      <c r="A23" s="6">
        <v>7</v>
      </c>
      <c r="B23" s="39"/>
      <c r="C23" s="39"/>
      <c r="D23" s="52" t="str">
        <f>IF(C23="","",VLOOKUP(C23,Personalmittelsätze!$K$2:$M$8,3,FALSE))</f>
        <v/>
      </c>
      <c r="E23" s="40"/>
      <c r="F23" s="40"/>
      <c r="G23" s="41"/>
      <c r="H23" s="64"/>
      <c r="I23" s="53" t="str">
        <f>IF(C23="","",ROUNDDOWN((G23*H23)*VLOOKUP(C23,Personalmittelsätze!$A$13:$H$25,7,FALSE),2))</f>
        <v/>
      </c>
    </row>
    <row r="24" spans="1:9" x14ac:dyDescent="0.25">
      <c r="A24" s="6">
        <v>8</v>
      </c>
      <c r="B24" s="39"/>
      <c r="C24" s="39"/>
      <c r="D24" s="52" t="str">
        <f>IF(C24="","",VLOOKUP(C24,Personalmittelsätze!$K$2:$M$8,3,FALSE))</f>
        <v/>
      </c>
      <c r="E24" s="40"/>
      <c r="F24" s="40"/>
      <c r="G24" s="41"/>
      <c r="H24" s="64"/>
      <c r="I24" s="53" t="str">
        <f>IF(C24="","",ROUNDDOWN((G24*H24)*VLOOKUP(C24,Personalmittelsätze!$A$13:$H$25,7,FALSE),2))</f>
        <v/>
      </c>
    </row>
    <row r="25" spans="1:9" x14ac:dyDescent="0.25">
      <c r="A25" s="6">
        <v>9</v>
      </c>
      <c r="B25" s="39"/>
      <c r="C25" s="39"/>
      <c r="D25" s="52" t="str">
        <f>IF(C25="","",VLOOKUP(C25,Personalmittelsätze!$K$2:$M$8,3,FALSE))</f>
        <v/>
      </c>
      <c r="E25" s="40"/>
      <c r="F25" s="40"/>
      <c r="G25" s="41"/>
      <c r="H25" s="64"/>
      <c r="I25" s="53" t="str">
        <f>IF(C25="","",ROUNDDOWN((G25*H25)*VLOOKUP(C25,Personalmittelsätze!$A$13:$H$25,7,FALSE),2))</f>
        <v/>
      </c>
    </row>
    <row r="26" spans="1:9" x14ac:dyDescent="0.25">
      <c r="A26" s="6">
        <v>10</v>
      </c>
      <c r="B26" s="39"/>
      <c r="C26" s="39"/>
      <c r="D26" s="52" t="str">
        <f>IF(C26="","",VLOOKUP(C26,Personalmittelsätze!$K$2:$M$8,3,FALSE))</f>
        <v/>
      </c>
      <c r="E26" s="40"/>
      <c r="F26" s="40"/>
      <c r="G26" s="41"/>
      <c r="H26" s="64"/>
      <c r="I26" s="53" t="str">
        <f>IF(C26="","",ROUNDDOWN((G26*H26)*VLOOKUP(C26,Personalmittelsätze!$A$13:$H$25,7,FALSE),2))</f>
        <v/>
      </c>
    </row>
    <row r="27" spans="1:9" s="2" customFormat="1" x14ac:dyDescent="0.25">
      <c r="A27" s="6">
        <v>11</v>
      </c>
      <c r="B27" s="39"/>
      <c r="C27" s="39"/>
      <c r="D27" s="52" t="str">
        <f>IF(C27="","",VLOOKUP(C27,Personalmittelsätze!$K$2:$M$8,3,FALSE))</f>
        <v/>
      </c>
      <c r="E27" s="40"/>
      <c r="F27" s="40"/>
      <c r="G27" s="41"/>
      <c r="H27" s="64"/>
      <c r="I27" s="53" t="str">
        <f>IF(C27="","",ROUNDDOWN((G27*H27)*VLOOKUP(C27,Personalmittelsätze!$A$13:$H$25,7,FALSE),2))</f>
        <v/>
      </c>
    </row>
    <row r="28" spans="1:9" s="2" customFormat="1" x14ac:dyDescent="0.25">
      <c r="A28" s="6">
        <v>12</v>
      </c>
      <c r="B28" s="39"/>
      <c r="C28" s="39"/>
      <c r="D28" s="52" t="str">
        <f>IF(C28="","",VLOOKUP(C28,Personalmittelsätze!$K$2:$M$8,3,FALSE))</f>
        <v/>
      </c>
      <c r="E28" s="40"/>
      <c r="F28" s="40"/>
      <c r="G28" s="41"/>
      <c r="H28" s="64"/>
      <c r="I28" s="53" t="str">
        <f>IF(C28="","",ROUNDDOWN((G28*H28)*VLOOKUP(C28,Personalmittelsätze!$A$13:$H$25,7,FALSE),2))</f>
        <v/>
      </c>
    </row>
    <row r="29" spans="1:9" s="2" customFormat="1" x14ac:dyDescent="0.25">
      <c r="A29" s="6">
        <v>13</v>
      </c>
      <c r="B29" s="39"/>
      <c r="C29" s="39"/>
      <c r="D29" s="52" t="str">
        <f>IF(C29="","",VLOOKUP(C29,Personalmittelsätze!$K$2:$M$8,3,FALSE))</f>
        <v/>
      </c>
      <c r="E29" s="40"/>
      <c r="F29" s="40"/>
      <c r="G29" s="41"/>
      <c r="H29" s="64"/>
      <c r="I29" s="53" t="str">
        <f>IF(C29="","",ROUNDDOWN((G29*H29)*VLOOKUP(C29,Personalmittelsätze!$A$13:$H$25,7,FALSE),2))</f>
        <v/>
      </c>
    </row>
    <row r="30" spans="1:9" s="2" customFormat="1" x14ac:dyDescent="0.25">
      <c r="A30" s="6">
        <v>14</v>
      </c>
      <c r="B30" s="39"/>
      <c r="C30" s="39"/>
      <c r="D30" s="52" t="str">
        <f>IF(C30="","",VLOOKUP(C30,Personalmittelsätze!$K$2:$M$8,3,FALSE))</f>
        <v/>
      </c>
      <c r="E30" s="40"/>
      <c r="F30" s="40"/>
      <c r="G30" s="41"/>
      <c r="H30" s="64"/>
      <c r="I30" s="53" t="str">
        <f>IF(C30="","",ROUNDDOWN((G30*H30)*VLOOKUP(C30,Personalmittelsätze!$A$13:$H$25,7,FALSE),2))</f>
        <v/>
      </c>
    </row>
    <row r="31" spans="1:9" s="2" customFormat="1" x14ac:dyDescent="0.25">
      <c r="A31" s="6">
        <v>15</v>
      </c>
      <c r="B31" s="39"/>
      <c r="C31" s="39"/>
      <c r="D31" s="52" t="str">
        <f>IF(C31="","",VLOOKUP(C31,Personalmittelsätze!$K$2:$M$8,3,FALSE))</f>
        <v/>
      </c>
      <c r="E31" s="40"/>
      <c r="F31" s="40"/>
      <c r="G31" s="41"/>
      <c r="H31" s="64"/>
      <c r="I31" s="53" t="str">
        <f>IF(C31="","",ROUNDDOWN((G31*H31)*VLOOKUP(C31,Personalmittelsätze!$A$13:$H$25,7,FALSE),2))</f>
        <v/>
      </c>
    </row>
    <row r="32" spans="1:9" s="2" customFormat="1" x14ac:dyDescent="0.25">
      <c r="A32" s="6">
        <v>16</v>
      </c>
      <c r="B32" s="39"/>
      <c r="C32" s="39"/>
      <c r="D32" s="52" t="str">
        <f>IF(C32="","",VLOOKUP(C32,Personalmittelsätze!$K$2:$M$8,3,FALSE))</f>
        <v/>
      </c>
      <c r="E32" s="40"/>
      <c r="F32" s="40"/>
      <c r="G32" s="41"/>
      <c r="H32" s="64"/>
      <c r="I32" s="53" t="str">
        <f>IF(C32="","",ROUNDDOWN((G32*H32)*VLOOKUP(C32,Personalmittelsätze!$A$13:$H$25,7,FALSE),2))</f>
        <v/>
      </c>
    </row>
    <row r="33" spans="1:9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ht="26.45" customHeight="1" x14ac:dyDescent="0.25">
      <c r="A34" s="7"/>
      <c r="B34" s="7"/>
      <c r="C34" s="7"/>
      <c r="D34" s="7"/>
      <c r="E34" s="7"/>
      <c r="F34" s="67" t="s">
        <v>55</v>
      </c>
      <c r="G34" s="68"/>
      <c r="H34" s="69"/>
      <c r="I34" s="54">
        <f>SUM(I17:I32)</f>
        <v>0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4" t="s">
        <v>3</v>
      </c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51" x14ac:dyDescent="0.25">
      <c r="A38" s="35" t="s">
        <v>7</v>
      </c>
      <c r="B38" s="36" t="s">
        <v>4</v>
      </c>
      <c r="C38" s="37" t="s">
        <v>53</v>
      </c>
      <c r="D38" s="37" t="s">
        <v>43</v>
      </c>
      <c r="E38" s="37" t="s">
        <v>10</v>
      </c>
      <c r="F38" s="37" t="s">
        <v>11</v>
      </c>
      <c r="G38" s="37" t="s">
        <v>17</v>
      </c>
      <c r="H38" s="37" t="s">
        <v>16</v>
      </c>
      <c r="I38" s="38" t="s">
        <v>6</v>
      </c>
    </row>
    <row r="39" spans="1:9" x14ac:dyDescent="0.25">
      <c r="A39" s="5">
        <v>1</v>
      </c>
      <c r="B39" s="39"/>
      <c r="C39" s="39"/>
      <c r="D39" s="55" t="str">
        <f>IF(C39="","",VLOOKUP(C39,Personalmittelsätze!$K$2:$M$8,3,FALSE))</f>
        <v/>
      </c>
      <c r="E39" s="40"/>
      <c r="F39" s="40"/>
      <c r="G39" s="41"/>
      <c r="H39" s="64"/>
      <c r="I39" s="56" t="str">
        <f>IF(C39="","",ROUNDDOWN(H39*VLOOKUP(C39,Personalmittelsätze!$A$13:$H$25,7,FALSE),2))</f>
        <v/>
      </c>
    </row>
    <row r="40" spans="1:9" x14ac:dyDescent="0.25">
      <c r="A40" s="5">
        <v>2</v>
      </c>
      <c r="B40" s="39"/>
      <c r="C40" s="39"/>
      <c r="D40" s="55" t="str">
        <f>IF(C40="","",VLOOKUP(C40,Personalmittelsätze!$K$2:$M$8,3,FALSE))</f>
        <v/>
      </c>
      <c r="E40" s="40"/>
      <c r="F40" s="40"/>
      <c r="G40" s="41"/>
      <c r="H40" s="64"/>
      <c r="I40" s="56" t="str">
        <f>IF(C40="","",ROUNDDOWN(H40*VLOOKUP(C40,Personalmittelsätze!$A$13:$H$25,7,FALSE),2))</f>
        <v/>
      </c>
    </row>
    <row r="41" spans="1:9" x14ac:dyDescent="0.25">
      <c r="A41" s="5">
        <v>3</v>
      </c>
      <c r="B41" s="39"/>
      <c r="C41" s="39"/>
      <c r="D41" s="55" t="str">
        <f>IF(C41="","",VLOOKUP(C41,Personalmittelsätze!$K$2:$M$8,3,FALSE))</f>
        <v/>
      </c>
      <c r="E41" s="40"/>
      <c r="F41" s="40"/>
      <c r="G41" s="41"/>
      <c r="H41" s="64"/>
      <c r="I41" s="56" t="str">
        <f>IF(C41="","",ROUNDDOWN(H41*VLOOKUP(C41,Personalmittelsätze!$A$13:$H$25,7,FALSE),2))</f>
        <v/>
      </c>
    </row>
    <row r="42" spans="1:9" x14ac:dyDescent="0.25">
      <c r="A42" s="6">
        <v>4</v>
      </c>
      <c r="B42" s="39"/>
      <c r="C42" s="39"/>
      <c r="D42" s="55" t="str">
        <f>IF(C42="","",VLOOKUP(C42,Personalmittelsätze!$K$2:$M$8,3,FALSE))</f>
        <v/>
      </c>
      <c r="E42" s="40"/>
      <c r="F42" s="40"/>
      <c r="G42" s="41"/>
      <c r="H42" s="64"/>
      <c r="I42" s="56" t="str">
        <f>IF(C42="","",ROUNDDOWN(H42*VLOOKUP(C42,Personalmittelsätze!$A$13:$H$25,7,FALSE),2))</f>
        <v/>
      </c>
    </row>
    <row r="43" spans="1:9" x14ac:dyDescent="0.25">
      <c r="A43" s="6">
        <v>5</v>
      </c>
      <c r="B43" s="39"/>
      <c r="C43" s="39"/>
      <c r="D43" s="55" t="str">
        <f>IF(C43="","",VLOOKUP(C43,Personalmittelsätze!$K$2:$M$8,3,FALSE))</f>
        <v/>
      </c>
      <c r="E43" s="40"/>
      <c r="F43" s="40"/>
      <c r="G43" s="41"/>
      <c r="H43" s="64"/>
      <c r="I43" s="56" t="str">
        <f>IF(C43="","",ROUNDDOWN(H43*VLOOKUP(C43,Personalmittelsätze!$A$13:$H$25,7,FALSE),2))</f>
        <v/>
      </c>
    </row>
    <row r="44" spans="1:9" x14ac:dyDescent="0.25">
      <c r="A44" s="6">
        <v>6</v>
      </c>
      <c r="B44" s="39"/>
      <c r="C44" s="39"/>
      <c r="D44" s="55" t="str">
        <f>IF(C44="","",VLOOKUP(C44,Personalmittelsätze!$K$2:$M$8,3,FALSE))</f>
        <v/>
      </c>
      <c r="E44" s="40"/>
      <c r="F44" s="40"/>
      <c r="G44" s="41"/>
      <c r="H44" s="64"/>
      <c r="I44" s="56" t="str">
        <f>IF(C44="","",ROUNDDOWN(H44*VLOOKUP(C44,Personalmittelsätze!$A$13:$H$25,7,FALSE),2))</f>
        <v/>
      </c>
    </row>
    <row r="45" spans="1:9" x14ac:dyDescent="0.25">
      <c r="A45" s="6">
        <v>7</v>
      </c>
      <c r="B45" s="39"/>
      <c r="C45" s="39"/>
      <c r="D45" s="55" t="str">
        <f>IF(C45="","",VLOOKUP(C45,Personalmittelsätze!$K$2:$M$8,3,FALSE))</f>
        <v/>
      </c>
      <c r="E45" s="40"/>
      <c r="F45" s="40"/>
      <c r="G45" s="41"/>
      <c r="H45" s="64"/>
      <c r="I45" s="56" t="str">
        <f>IF(C45="","",ROUNDDOWN(H45*VLOOKUP(C45,Personalmittelsätze!$A$13:$H$25,7,FALSE),2))</f>
        <v/>
      </c>
    </row>
    <row r="46" spans="1:9" x14ac:dyDescent="0.25">
      <c r="A46" s="6">
        <v>8</v>
      </c>
      <c r="B46" s="39"/>
      <c r="C46" s="39"/>
      <c r="D46" s="55" t="str">
        <f>IF(C46="","",VLOOKUP(C46,Personalmittelsätze!$K$2:$M$8,3,FALSE))</f>
        <v/>
      </c>
      <c r="E46" s="40"/>
      <c r="F46" s="40"/>
      <c r="G46" s="41"/>
      <c r="H46" s="64"/>
      <c r="I46" s="56" t="str">
        <f>IF(C46="","",ROUNDDOWN(H46*VLOOKUP(C46,Personalmittelsätze!$A$13:$H$25,7,FALSE),2))</f>
        <v/>
      </c>
    </row>
    <row r="47" spans="1:9" x14ac:dyDescent="0.25">
      <c r="A47" s="6">
        <v>9</v>
      </c>
      <c r="B47" s="39"/>
      <c r="C47" s="39"/>
      <c r="D47" s="55" t="str">
        <f>IF(C47="","",VLOOKUP(C47,Personalmittelsätze!$K$2:$M$8,3,FALSE))</f>
        <v/>
      </c>
      <c r="E47" s="40"/>
      <c r="F47" s="40"/>
      <c r="G47" s="41"/>
      <c r="H47" s="64"/>
      <c r="I47" s="56" t="str">
        <f>IF(C47="","",ROUNDDOWN(H47*VLOOKUP(C47,Personalmittelsätze!$A$13:$H$25,7,FALSE),2))</f>
        <v/>
      </c>
    </row>
    <row r="48" spans="1:9" x14ac:dyDescent="0.25">
      <c r="A48" s="6">
        <v>10</v>
      </c>
      <c r="B48" s="39"/>
      <c r="C48" s="39"/>
      <c r="D48" s="55" t="str">
        <f>IF(C48="","",VLOOKUP(C48,Personalmittelsätze!$K$2:$M$8,3,FALSE))</f>
        <v/>
      </c>
      <c r="E48" s="40"/>
      <c r="F48" s="40"/>
      <c r="G48" s="41"/>
      <c r="H48" s="64"/>
      <c r="I48" s="56" t="str">
        <f>IF(C48="","",ROUNDDOWN(H48*VLOOKUP(C48,Personalmittelsätze!$A$13:$H$25,7,FALSE),2))</f>
        <v/>
      </c>
    </row>
    <row r="49" spans="1:9" s="2" customFormat="1" x14ac:dyDescent="0.25">
      <c r="A49" s="6">
        <v>11</v>
      </c>
      <c r="B49" s="39"/>
      <c r="C49" s="39"/>
      <c r="D49" s="55" t="str">
        <f>IF(C49="","",VLOOKUP(C49,Personalmittelsätze!$K$2:$M$8,3,FALSE))</f>
        <v/>
      </c>
      <c r="E49" s="40"/>
      <c r="F49" s="40"/>
      <c r="G49" s="41"/>
      <c r="H49" s="64"/>
      <c r="I49" s="56" t="str">
        <f>IF(C49="","",ROUNDDOWN(H49*VLOOKUP(C49,Personalmittelsätze!$A$13:$H$25,7,FALSE),2))</f>
        <v/>
      </c>
    </row>
    <row r="50" spans="1:9" s="2" customFormat="1" x14ac:dyDescent="0.25">
      <c r="A50" s="6">
        <v>12</v>
      </c>
      <c r="B50" s="39"/>
      <c r="C50" s="39"/>
      <c r="D50" s="55" t="str">
        <f>IF(C50="","",VLOOKUP(C50,Personalmittelsätze!$K$2:$M$8,3,FALSE))</f>
        <v/>
      </c>
      <c r="E50" s="40"/>
      <c r="F50" s="40"/>
      <c r="G50" s="41"/>
      <c r="H50" s="64"/>
      <c r="I50" s="56" t="str">
        <f>IF(C50="","",ROUNDDOWN(H50*VLOOKUP(C50,Personalmittelsätze!$A$13:$H$25,7,FALSE),2))</f>
        <v/>
      </c>
    </row>
    <row r="51" spans="1:9" s="2" customFormat="1" x14ac:dyDescent="0.25">
      <c r="A51" s="6">
        <v>13</v>
      </c>
      <c r="B51" s="39"/>
      <c r="C51" s="39"/>
      <c r="D51" s="55" t="str">
        <f>IF(C51="","",VLOOKUP(C51,Personalmittelsätze!$K$2:$M$8,3,FALSE))</f>
        <v/>
      </c>
      <c r="E51" s="40"/>
      <c r="F51" s="40"/>
      <c r="G51" s="41"/>
      <c r="H51" s="64"/>
      <c r="I51" s="56" t="str">
        <f>IF(C51="","",ROUNDDOWN(H51*VLOOKUP(C51,Personalmittelsätze!$A$13:$H$25,7,FALSE),2))</f>
        <v/>
      </c>
    </row>
    <row r="52" spans="1:9" s="2" customFormat="1" x14ac:dyDescent="0.25">
      <c r="A52" s="6">
        <v>14</v>
      </c>
      <c r="B52" s="39"/>
      <c r="C52" s="39"/>
      <c r="D52" s="55" t="str">
        <f>IF(C52="","",VLOOKUP(C52,Personalmittelsätze!$K$2:$M$8,3,FALSE))</f>
        <v/>
      </c>
      <c r="E52" s="40"/>
      <c r="F52" s="40"/>
      <c r="G52" s="41"/>
      <c r="H52" s="64"/>
      <c r="I52" s="56" t="str">
        <f>IF(C52="","",ROUNDDOWN(H52*VLOOKUP(C52,Personalmittelsätze!$A$13:$H$25,7,FALSE),2))</f>
        <v/>
      </c>
    </row>
    <row r="53" spans="1:9" s="2" customFormat="1" x14ac:dyDescent="0.25">
      <c r="A53" s="6">
        <v>15</v>
      </c>
      <c r="B53" s="39"/>
      <c r="C53" s="39"/>
      <c r="D53" s="55" t="str">
        <f>IF(C53="","",VLOOKUP(C53,Personalmittelsätze!$K$2:$M$8,3,FALSE))</f>
        <v/>
      </c>
      <c r="E53" s="40"/>
      <c r="F53" s="40"/>
      <c r="G53" s="41"/>
      <c r="H53" s="64"/>
      <c r="I53" s="56" t="str">
        <f>IF(C53="","",ROUNDDOWN(H53*VLOOKUP(C53,Personalmittelsätze!$A$13:$H$25,7,FALSE),2))</f>
        <v/>
      </c>
    </row>
    <row r="54" spans="1:9" s="2" customFormat="1" x14ac:dyDescent="0.25">
      <c r="A54" s="6">
        <v>16</v>
      </c>
      <c r="B54" s="39"/>
      <c r="C54" s="39"/>
      <c r="D54" s="55" t="str">
        <f>IF(C54="","",VLOOKUP(C54,Personalmittelsätze!$K$2:$M$8,3,FALSE))</f>
        <v/>
      </c>
      <c r="E54" s="40"/>
      <c r="F54" s="40"/>
      <c r="G54" s="41"/>
      <c r="H54" s="64"/>
      <c r="I54" s="56" t="str">
        <f>IF(C54="","",ROUNDDOWN(H54*VLOOKUP(C54,Personalmittelsätze!$A$13:$H$25,7,FALSE),2))</f>
        <v/>
      </c>
    </row>
    <row r="55" spans="1:9" x14ac:dyDescent="0.25">
      <c r="A55" s="7"/>
      <c r="B55" s="7"/>
      <c r="C55" s="7"/>
      <c r="D55" s="7"/>
      <c r="E55" s="7"/>
      <c r="F55" s="7"/>
      <c r="G55" s="7"/>
      <c r="H55" s="7"/>
      <c r="I55" s="8"/>
    </row>
    <row r="56" spans="1:9" ht="26.45" customHeight="1" x14ac:dyDescent="0.25">
      <c r="A56" s="7"/>
      <c r="B56" s="7"/>
      <c r="C56" s="7"/>
      <c r="D56" s="7"/>
      <c r="E56" s="7"/>
      <c r="F56" s="70" t="s">
        <v>56</v>
      </c>
      <c r="G56" s="71"/>
      <c r="H56" s="72"/>
      <c r="I56" s="57">
        <f>SUM(I39:I54)</f>
        <v>0</v>
      </c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73" t="s">
        <v>44</v>
      </c>
      <c r="G59" s="73"/>
      <c r="H59" s="73"/>
      <c r="I59" s="58">
        <f>SUM(I34+I56)</f>
        <v>0</v>
      </c>
    </row>
    <row r="60" spans="1:9" x14ac:dyDescent="0.25">
      <c r="A60" s="2"/>
      <c r="B60" s="2"/>
      <c r="C60" s="2"/>
      <c r="D60" s="2"/>
      <c r="E60" s="2"/>
      <c r="F60" s="74" t="s">
        <v>1</v>
      </c>
      <c r="G60" s="74"/>
      <c r="H60" s="74"/>
      <c r="I60" s="59">
        <f>ROUNDDOWN(I59*35%,2)</f>
        <v>0</v>
      </c>
    </row>
    <row r="61" spans="1:9" x14ac:dyDescent="0.25">
      <c r="A61" s="2"/>
      <c r="B61" s="2"/>
      <c r="C61" s="2"/>
      <c r="D61" s="2"/>
      <c r="E61" s="2"/>
      <c r="F61" s="75" t="s">
        <v>0</v>
      </c>
      <c r="G61" s="75"/>
      <c r="H61" s="75"/>
      <c r="I61" s="58">
        <f>SUM(I59:I60)</f>
        <v>0</v>
      </c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76"/>
      <c r="C65" s="76"/>
      <c r="D65" s="76"/>
      <c r="E65" s="2"/>
      <c r="F65" s="2"/>
      <c r="G65" s="2"/>
      <c r="H65" s="2"/>
      <c r="I65" s="2"/>
    </row>
    <row r="66" spans="1:9" x14ac:dyDescent="0.25">
      <c r="A66" s="2"/>
      <c r="B66" s="77" t="s">
        <v>57</v>
      </c>
      <c r="C66" s="77"/>
      <c r="D66" s="77"/>
      <c r="E66" s="2"/>
      <c r="F66" s="2"/>
      <c r="G66" s="2"/>
      <c r="H66" s="2"/>
      <c r="I66" s="2"/>
    </row>
    <row r="67" spans="1:9" x14ac:dyDescent="0.25"/>
  </sheetData>
  <sheetProtection password="CBF6" sheet="1" objects="1" scenarios="1"/>
  <mergeCells count="14">
    <mergeCell ref="B65:D65"/>
    <mergeCell ref="B66:D66"/>
    <mergeCell ref="A5:E5"/>
    <mergeCell ref="A10:B10"/>
    <mergeCell ref="C10:D10"/>
    <mergeCell ref="A11:B11"/>
    <mergeCell ref="A12:B12"/>
    <mergeCell ref="A6:B6"/>
    <mergeCell ref="A8:B8"/>
    <mergeCell ref="F34:H34"/>
    <mergeCell ref="F56:H56"/>
    <mergeCell ref="F59:H59"/>
    <mergeCell ref="F60:H60"/>
    <mergeCell ref="F61:H61"/>
  </mergeCells>
  <dataValidations count="5">
    <dataValidation type="list" allowBlank="1" showInputMessage="1" showErrorMessage="1" sqref="C39:C54">
      <formula1>"VII+VIII"</formula1>
    </dataValidation>
    <dataValidation type="list" allowBlank="1" showInputMessage="1" showErrorMessage="1" sqref="C17:C32">
      <formula1>"I,II,III,IV,V,VI"</formula1>
    </dataValidation>
    <dataValidation type="custom" allowBlank="1" showInputMessage="1" showErrorMessage="1" errorTitle="Anzahl Dezimalstellen" error="Bitte erfassen Sie max. 2 Dezimalstellen." sqref="G39:G54">
      <formula1>MOD(G39*10^2,1)=0</formula1>
    </dataValidation>
    <dataValidation type="custom" allowBlank="1" showInputMessage="1" showErrorMessage="1" errorTitle="Anzahl Dezimalstellen" error="Der eingegebene Wert entspricht nicht den Vorgaben._x000a__x000a_" prompt="Die Eingabe darf 3 Nachkommastellen nicht überschreiten." sqref="H17:H32">
      <formula1>MOD(H17*10^3,1)=0</formula1>
    </dataValidation>
    <dataValidation type="custom" allowBlank="1" showInputMessage="1" showErrorMessage="1" errorTitle="Anzahl Dezimalstellen" error="Der eingegebene Wert entspricht nicht den Vorgaben." prompt="Die Eingabe darf 3 Nachkommastellen nicht überschreiten." sqref="H39:H54">
      <formula1>MOD(H39*10^3,1)=0</formula1>
    </dataValidation>
  </dataValidations>
  <pageMargins left="0.59055118110236227" right="0.59055118110236227" top="0.78740157480314965" bottom="0.78740157480314965" header="0.31496062992125984" footer="0.31496062992125984"/>
  <pageSetup paperSize="9" scale="88" orientation="landscape" r:id="rId1"/>
  <headerFooter>
    <oddFooter>&amp;R&amp;8Stand: 20.12.2024</oddFooter>
  </headerFooter>
  <rowBreaks count="1" manualBreakCount="1">
    <brk id="3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Anzahl Dezimalstellen" error="Der eingegebene Wert entspricht nicht den Vorgaben." prompt="Die Eingabe einer VZÄ darf nur im Bereich 0-1 liegen und 2 Nachkommastellen nicht überschreiten.">
          <x14:formula1>
            <xm:f>IF(ISNA(MATCH(C17,Personalmittelsätze!$K$2:$K$7,0)),TRUE,AND(ISNUMBER(G17),0&lt;G17,G17&lt;=1,(LEN(TEXT(MOD(G17,1),"@"))-2)&lt;=2))</xm:f>
          </x14:formula1>
          <xm:sqref>G17:G32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Q30"/>
  <sheetViews>
    <sheetView topLeftCell="A3" zoomScaleNormal="100" workbookViewId="0">
      <selection activeCell="G46" sqref="G46"/>
    </sheetView>
  </sheetViews>
  <sheetFormatPr baseColWidth="10" defaultRowHeight="15" x14ac:dyDescent="0.25"/>
  <cols>
    <col min="1" max="1" width="7.5703125" customWidth="1"/>
    <col min="2" max="2" width="29.28515625" customWidth="1"/>
    <col min="12" max="12" width="39.7109375" customWidth="1"/>
  </cols>
  <sheetData>
    <row r="1" spans="1:17" ht="15.75" x14ac:dyDescent="0.25">
      <c r="A1" s="2"/>
      <c r="B1" s="32"/>
      <c r="C1" s="2"/>
      <c r="D1" s="2"/>
      <c r="E1" s="2"/>
      <c r="F1" s="2"/>
      <c r="G1" s="1"/>
      <c r="H1" s="2"/>
      <c r="I1" s="2"/>
      <c r="J1" s="2"/>
      <c r="K1" s="32" t="s">
        <v>54</v>
      </c>
      <c r="L1" s="2"/>
      <c r="M1" s="1" t="s">
        <v>45</v>
      </c>
      <c r="N1" s="2"/>
      <c r="O1" s="2"/>
      <c r="P1" s="1"/>
      <c r="Q1" s="2"/>
    </row>
    <row r="2" spans="1:17" x14ac:dyDescent="0.25">
      <c r="A2" s="2"/>
      <c r="B2" s="2"/>
      <c r="C2" s="33"/>
      <c r="D2" s="33"/>
      <c r="E2" s="33"/>
      <c r="F2" s="33"/>
      <c r="G2" s="2"/>
      <c r="H2" s="2"/>
      <c r="I2" s="2"/>
      <c r="J2" s="2"/>
      <c r="K2" s="2" t="s">
        <v>18</v>
      </c>
      <c r="L2" s="33" t="s">
        <v>19</v>
      </c>
      <c r="M2" s="2" t="s">
        <v>46</v>
      </c>
      <c r="N2" s="33"/>
      <c r="O2" s="33"/>
      <c r="P2" s="2"/>
      <c r="Q2" s="2"/>
    </row>
    <row r="3" spans="1:17" x14ac:dyDescent="0.25">
      <c r="A3" s="2"/>
      <c r="B3" s="2"/>
      <c r="C3" s="33"/>
      <c r="D3" s="33"/>
      <c r="E3" s="33"/>
      <c r="F3" s="33"/>
      <c r="G3" s="2"/>
      <c r="H3" s="2"/>
      <c r="I3" s="2"/>
      <c r="J3" s="2"/>
      <c r="K3" s="2" t="s">
        <v>20</v>
      </c>
      <c r="L3" s="33" t="s">
        <v>21</v>
      </c>
      <c r="M3" s="2" t="s">
        <v>47</v>
      </c>
      <c r="N3" s="33"/>
      <c r="O3" s="33"/>
      <c r="P3" s="2"/>
      <c r="Q3" s="2"/>
    </row>
    <row r="4" spans="1:17" x14ac:dyDescent="0.25">
      <c r="A4" s="2"/>
      <c r="B4" s="2"/>
      <c r="C4" s="33"/>
      <c r="D4" s="33"/>
      <c r="E4" s="33"/>
      <c r="F4" s="33"/>
      <c r="G4" s="2"/>
      <c r="H4" s="2"/>
      <c r="I4" s="2"/>
      <c r="J4" s="2"/>
      <c r="K4" s="2" t="s">
        <v>22</v>
      </c>
      <c r="L4" s="33" t="s">
        <v>23</v>
      </c>
      <c r="M4" s="2" t="s">
        <v>48</v>
      </c>
      <c r="N4" s="33"/>
      <c r="O4" s="33"/>
      <c r="P4" s="2"/>
      <c r="Q4" s="2"/>
    </row>
    <row r="5" spans="1:17" x14ac:dyDescent="0.25">
      <c r="A5" s="2"/>
      <c r="B5" s="2"/>
      <c r="C5" s="33"/>
      <c r="D5" s="33"/>
      <c r="E5" s="33"/>
      <c r="F5" s="33"/>
      <c r="G5" s="2"/>
      <c r="H5" s="2"/>
      <c r="I5" s="2"/>
      <c r="J5" s="2"/>
      <c r="K5" s="2" t="s">
        <v>24</v>
      </c>
      <c r="L5" s="33" t="s">
        <v>25</v>
      </c>
      <c r="M5" s="2" t="s">
        <v>49</v>
      </c>
      <c r="N5" s="33"/>
      <c r="O5" s="33"/>
      <c r="P5" s="2"/>
      <c r="Q5" s="2"/>
    </row>
    <row r="6" spans="1:17" x14ac:dyDescent="0.25">
      <c r="A6" s="2"/>
      <c r="B6" s="2"/>
      <c r="C6" s="33"/>
      <c r="D6" s="33"/>
      <c r="E6" s="33"/>
      <c r="F6" s="33"/>
      <c r="G6" s="2"/>
      <c r="H6" s="2"/>
      <c r="I6" s="2"/>
      <c r="J6" s="2"/>
      <c r="K6" s="2" t="s">
        <v>26</v>
      </c>
      <c r="L6" s="33" t="s">
        <v>27</v>
      </c>
      <c r="M6" s="2" t="s">
        <v>50</v>
      </c>
      <c r="N6" s="33"/>
      <c r="O6" s="33"/>
      <c r="P6" s="2"/>
      <c r="Q6" s="2"/>
    </row>
    <row r="7" spans="1:17" x14ac:dyDescent="0.25">
      <c r="A7" s="2"/>
      <c r="B7" s="2"/>
      <c r="C7" s="33"/>
      <c r="D7" s="33"/>
      <c r="E7" s="33"/>
      <c r="F7" s="33"/>
      <c r="G7" s="2"/>
      <c r="H7" s="2"/>
      <c r="I7" s="2"/>
      <c r="J7" s="2"/>
      <c r="K7" s="2" t="s">
        <v>13</v>
      </c>
      <c r="L7" s="33" t="s">
        <v>28</v>
      </c>
      <c r="M7" s="2" t="s">
        <v>51</v>
      </c>
      <c r="N7" s="33"/>
      <c r="O7" s="33"/>
      <c r="P7" s="2"/>
      <c r="Q7" s="2"/>
    </row>
    <row r="8" spans="1:17" x14ac:dyDescent="0.25">
      <c r="A8" s="2"/>
      <c r="B8" s="2"/>
      <c r="C8" s="33"/>
      <c r="D8" s="33"/>
      <c r="E8" s="33"/>
      <c r="F8" s="33"/>
      <c r="G8" s="2"/>
      <c r="H8" s="2"/>
      <c r="I8" s="2"/>
      <c r="J8" s="2"/>
      <c r="K8" s="2" t="s">
        <v>29</v>
      </c>
      <c r="L8" s="33" t="s">
        <v>30</v>
      </c>
      <c r="M8" s="2" t="s">
        <v>52</v>
      </c>
      <c r="N8" s="33"/>
      <c r="O8" s="33"/>
      <c r="P8" s="2"/>
      <c r="Q8" s="2"/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2"/>
      <c r="Q9" s="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x14ac:dyDescent="0.25">
      <c r="A11" s="2"/>
      <c r="B11" s="9" t="s">
        <v>31</v>
      </c>
      <c r="C11" s="9"/>
      <c r="D11" s="9"/>
      <c r="E11" s="9"/>
      <c r="F11" s="2"/>
      <c r="G11" s="2"/>
      <c r="H11" s="2"/>
      <c r="I11" s="2"/>
      <c r="J11" s="2"/>
      <c r="K11" s="10"/>
      <c r="L11" s="10"/>
      <c r="M11" s="10"/>
      <c r="N11" s="10"/>
      <c r="O11" s="10"/>
      <c r="P11" s="2"/>
      <c r="Q11" s="2"/>
    </row>
    <row r="12" spans="1:17" x14ac:dyDescent="0.25">
      <c r="A12" s="2"/>
      <c r="B12" s="2"/>
      <c r="C12" s="11">
        <v>2029</v>
      </c>
      <c r="D12" s="11">
        <v>2028</v>
      </c>
      <c r="E12" s="11">
        <v>2027</v>
      </c>
      <c r="F12" s="11">
        <v>2026</v>
      </c>
      <c r="G12" s="26">
        <v>2025</v>
      </c>
      <c r="H12" s="12">
        <v>2024</v>
      </c>
      <c r="I12" s="31"/>
      <c r="J12" s="2"/>
      <c r="K12" s="13"/>
      <c r="L12" s="13"/>
      <c r="M12" s="13"/>
      <c r="N12" s="13"/>
      <c r="O12" s="13"/>
      <c r="P12" s="13"/>
      <c r="Q12" s="14"/>
    </row>
    <row r="13" spans="1:17" ht="37.5" customHeight="1" x14ac:dyDescent="0.25">
      <c r="A13" s="2" t="s">
        <v>18</v>
      </c>
      <c r="B13" s="15" t="s">
        <v>32</v>
      </c>
      <c r="C13" s="16">
        <f t="shared" ref="C13:F18" si="0">ROUNDUP(((D13/100)*3),0)+D13</f>
        <v>9597</v>
      </c>
      <c r="D13" s="16">
        <f t="shared" si="0"/>
        <v>9317</v>
      </c>
      <c r="E13" s="16">
        <f t="shared" si="0"/>
        <v>9045</v>
      </c>
      <c r="F13" s="16">
        <f t="shared" si="0"/>
        <v>8781</v>
      </c>
      <c r="G13" s="63">
        <v>8525</v>
      </c>
      <c r="H13" s="17">
        <v>8350</v>
      </c>
      <c r="I13" s="18"/>
      <c r="J13" s="2"/>
      <c r="K13" s="19"/>
      <c r="L13" s="19"/>
      <c r="M13" s="19"/>
      <c r="N13" s="19"/>
      <c r="O13" s="19"/>
      <c r="P13" s="19"/>
      <c r="Q13" s="19"/>
    </row>
    <row r="14" spans="1:17" ht="31.5" customHeight="1" x14ac:dyDescent="0.25">
      <c r="A14" s="2" t="s">
        <v>20</v>
      </c>
      <c r="B14" s="15" t="s">
        <v>33</v>
      </c>
      <c r="C14" s="16">
        <f t="shared" si="0"/>
        <v>8274</v>
      </c>
      <c r="D14" s="16">
        <f t="shared" si="0"/>
        <v>8033</v>
      </c>
      <c r="E14" s="16">
        <f t="shared" si="0"/>
        <v>7799</v>
      </c>
      <c r="F14" s="16">
        <f t="shared" si="0"/>
        <v>7571</v>
      </c>
      <c r="G14" s="63">
        <v>7350</v>
      </c>
      <c r="H14" s="17">
        <v>7175</v>
      </c>
      <c r="I14" s="18"/>
      <c r="J14" s="2"/>
      <c r="K14" s="20"/>
      <c r="L14" s="20"/>
      <c r="M14" s="20"/>
      <c r="N14" s="20"/>
      <c r="O14" s="20"/>
      <c r="P14" s="21"/>
      <c r="Q14" s="20"/>
    </row>
    <row r="15" spans="1:17" ht="60" customHeight="1" x14ac:dyDescent="0.25">
      <c r="A15" s="2" t="s">
        <v>22</v>
      </c>
      <c r="B15" s="15" t="s">
        <v>34</v>
      </c>
      <c r="C15" s="16">
        <f t="shared" si="0"/>
        <v>10413</v>
      </c>
      <c r="D15" s="16">
        <f t="shared" si="0"/>
        <v>10109</v>
      </c>
      <c r="E15" s="16">
        <f t="shared" si="0"/>
        <v>9814</v>
      </c>
      <c r="F15" s="16">
        <f t="shared" si="0"/>
        <v>9528</v>
      </c>
      <c r="G15" s="63">
        <v>9250</v>
      </c>
      <c r="H15" s="17">
        <v>8800</v>
      </c>
      <c r="I15" s="18"/>
      <c r="J15" s="2"/>
      <c r="K15" s="15"/>
      <c r="L15" s="22"/>
      <c r="M15" s="22"/>
      <c r="N15" s="22"/>
      <c r="O15" s="22"/>
      <c r="P15" s="22"/>
      <c r="Q15" s="23"/>
    </row>
    <row r="16" spans="1:17" ht="36.75" customHeight="1" x14ac:dyDescent="0.25">
      <c r="A16" s="2" t="s">
        <v>24</v>
      </c>
      <c r="B16" s="15" t="s">
        <v>35</v>
      </c>
      <c r="C16" s="16">
        <f t="shared" si="0"/>
        <v>7655</v>
      </c>
      <c r="D16" s="16">
        <f t="shared" si="0"/>
        <v>7432</v>
      </c>
      <c r="E16" s="16">
        <f t="shared" si="0"/>
        <v>7215</v>
      </c>
      <c r="F16" s="16">
        <f t="shared" si="0"/>
        <v>7004</v>
      </c>
      <c r="G16" s="63">
        <v>6800</v>
      </c>
      <c r="H16" s="17">
        <v>6650</v>
      </c>
      <c r="I16" s="18"/>
      <c r="J16" s="2"/>
      <c r="K16" s="15"/>
      <c r="L16" s="22"/>
      <c r="M16" s="22"/>
      <c r="N16" s="22"/>
      <c r="O16" s="22"/>
      <c r="P16" s="22"/>
      <c r="Q16" s="23"/>
    </row>
    <row r="17" spans="1:17" ht="39.75" customHeight="1" x14ac:dyDescent="0.25">
      <c r="A17" s="2" t="s">
        <v>26</v>
      </c>
      <c r="B17" s="15" t="s">
        <v>36</v>
      </c>
      <c r="C17" s="16">
        <f t="shared" si="0"/>
        <v>6305</v>
      </c>
      <c r="D17" s="16">
        <f t="shared" si="0"/>
        <v>6121</v>
      </c>
      <c r="E17" s="16">
        <f t="shared" si="0"/>
        <v>5942</v>
      </c>
      <c r="F17" s="16">
        <f t="shared" si="0"/>
        <v>5768</v>
      </c>
      <c r="G17" s="63">
        <v>5600</v>
      </c>
      <c r="H17" s="17">
        <v>5450</v>
      </c>
      <c r="I17" s="18"/>
      <c r="J17" s="2"/>
      <c r="K17" s="15"/>
      <c r="L17" s="22"/>
      <c r="M17" s="22"/>
      <c r="N17" s="22"/>
      <c r="O17" s="22"/>
      <c r="P17" s="22"/>
      <c r="Q17" s="23"/>
    </row>
    <row r="18" spans="1:17" ht="42" customHeight="1" x14ac:dyDescent="0.25">
      <c r="A18" s="2" t="s">
        <v>13</v>
      </c>
      <c r="B18" s="15" t="s">
        <v>37</v>
      </c>
      <c r="C18" s="16">
        <f t="shared" si="0"/>
        <v>5629</v>
      </c>
      <c r="D18" s="16">
        <f t="shared" si="0"/>
        <v>5465</v>
      </c>
      <c r="E18" s="16">
        <f t="shared" si="0"/>
        <v>5305</v>
      </c>
      <c r="F18" s="16">
        <f t="shared" si="0"/>
        <v>5150</v>
      </c>
      <c r="G18" s="63">
        <v>5000</v>
      </c>
      <c r="H18" s="17">
        <v>4800</v>
      </c>
      <c r="I18" s="18"/>
      <c r="J18" s="2"/>
      <c r="K18" s="15"/>
      <c r="L18" s="22"/>
      <c r="M18" s="22"/>
      <c r="N18" s="22"/>
      <c r="O18" s="22"/>
      <c r="P18" s="22"/>
      <c r="Q18" s="23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4" t="s">
        <v>38</v>
      </c>
      <c r="D20" s="24"/>
      <c r="E20" s="2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/>
      <c r="B21" s="2"/>
      <c r="C21" s="25" t="s">
        <v>39</v>
      </c>
      <c r="D21" s="25"/>
      <c r="E21" s="2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2"/>
      <c r="B23" s="2"/>
      <c r="C23" s="10" t="s">
        <v>40</v>
      </c>
      <c r="D23" s="10"/>
      <c r="E23" s="10"/>
      <c r="F23" s="10"/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11">
        <v>2029</v>
      </c>
      <c r="D24" s="11">
        <v>2028</v>
      </c>
      <c r="E24" s="11">
        <v>2027</v>
      </c>
      <c r="F24" s="11">
        <v>2026</v>
      </c>
      <c r="G24" s="26">
        <v>2025</v>
      </c>
      <c r="H24" s="12">
        <v>2024</v>
      </c>
      <c r="I24" s="31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 t="s">
        <v>29</v>
      </c>
      <c r="B25" s="1" t="s">
        <v>30</v>
      </c>
      <c r="C25" s="27">
        <f>ROUNDUP(((D25/100)*3),2)+D25</f>
        <v>15.75</v>
      </c>
      <c r="D25" s="27">
        <f>ROUNDUP(((E25/100)*3),2)+E25</f>
        <v>15.29</v>
      </c>
      <c r="E25" s="27">
        <f>ROUNDUP(((F25/100)*3),2)+F25</f>
        <v>14.84</v>
      </c>
      <c r="F25" s="27">
        <f>ROUNDUP(((G25/100)*3),2)+G25</f>
        <v>14.4</v>
      </c>
      <c r="G25" s="28">
        <v>13.98</v>
      </c>
      <c r="H25" s="29">
        <v>13.25</v>
      </c>
      <c r="I25" s="30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4" t="s">
        <v>41</v>
      </c>
      <c r="D27" s="24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5" t="s">
        <v>42</v>
      </c>
      <c r="D28" s="25"/>
      <c r="E28" s="2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password="CBF6" sheet="1" objects="1" scenarios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&amp;R&amp;8Stand: 20.12.2024</oddFooter>
  </headerFooter>
  <colBreaks count="1" manualBreakCount="1">
    <brk id="10" max="2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61"/>
  <sheetViews>
    <sheetView showGridLines="0" zoomScaleNormal="100" workbookViewId="0">
      <selection activeCell="A2" sqref="A2"/>
    </sheetView>
  </sheetViews>
  <sheetFormatPr baseColWidth="10" defaultColWidth="0" defaultRowHeight="15" zeroHeight="1" x14ac:dyDescent="0.25"/>
  <cols>
    <col min="1" max="1" width="155.7109375" customWidth="1"/>
    <col min="2" max="16384" width="11.42578125" hidden="1"/>
  </cols>
  <sheetData>
    <row r="1" spans="1:1" ht="26.25" customHeight="1" x14ac:dyDescent="0.25">
      <c r="A1" s="62" t="s">
        <v>76</v>
      </c>
    </row>
    <row r="2" spans="1:1" s="2" customFormat="1" ht="15" customHeight="1" x14ac:dyDescent="0.25">
      <c r="A2" s="47"/>
    </row>
    <row r="3" spans="1:1" ht="15" customHeight="1" x14ac:dyDescent="0.25">
      <c r="A3" s="50" t="s">
        <v>61</v>
      </c>
    </row>
    <row r="4" spans="1:1" ht="15" customHeight="1" x14ac:dyDescent="0.25">
      <c r="A4" s="48"/>
    </row>
    <row r="5" spans="1:1" ht="15" customHeight="1" x14ac:dyDescent="0.25">
      <c r="A5" s="48" t="s">
        <v>81</v>
      </c>
    </row>
    <row r="6" spans="1:1" ht="15" customHeight="1" x14ac:dyDescent="0.25">
      <c r="A6" s="48" t="s">
        <v>62</v>
      </c>
    </row>
    <row r="7" spans="1:1" ht="15" customHeight="1" x14ac:dyDescent="0.25">
      <c r="A7" s="48"/>
    </row>
    <row r="8" spans="1:1" ht="15" customHeight="1" x14ac:dyDescent="0.25">
      <c r="A8" s="48" t="s">
        <v>63</v>
      </c>
    </row>
    <row r="9" spans="1:1" ht="15" customHeight="1" x14ac:dyDescent="0.25">
      <c r="A9" s="48"/>
    </row>
    <row r="10" spans="1:1" ht="15" customHeight="1" x14ac:dyDescent="0.25">
      <c r="A10" s="49" t="s">
        <v>74</v>
      </c>
    </row>
    <row r="11" spans="1:1" s="2" customFormat="1" ht="15" customHeight="1" x14ac:dyDescent="0.25">
      <c r="A11" s="48" t="s">
        <v>75</v>
      </c>
    </row>
    <row r="12" spans="1:1" ht="15" customHeight="1" x14ac:dyDescent="0.25">
      <c r="A12" s="49" t="s">
        <v>64</v>
      </c>
    </row>
    <row r="13" spans="1:1" ht="15" customHeight="1" x14ac:dyDescent="0.25">
      <c r="A13" s="49" t="s">
        <v>65</v>
      </c>
    </row>
    <row r="14" spans="1:1" ht="15" customHeight="1" x14ac:dyDescent="0.25">
      <c r="A14" s="49" t="s">
        <v>66</v>
      </c>
    </row>
    <row r="15" spans="1:1" s="2" customFormat="1" ht="15" customHeight="1" x14ac:dyDescent="0.25">
      <c r="A15" s="49" t="s">
        <v>72</v>
      </c>
    </row>
    <row r="16" spans="1:1" s="2" customFormat="1" ht="15" customHeight="1" x14ac:dyDescent="0.25">
      <c r="A16" s="49" t="s">
        <v>73</v>
      </c>
    </row>
    <row r="17" spans="1:1" s="2" customFormat="1" ht="15" customHeight="1" x14ac:dyDescent="0.25">
      <c r="A17" s="49"/>
    </row>
    <row r="18" spans="1:1" ht="15" customHeight="1" x14ac:dyDescent="0.25">
      <c r="A18" s="48"/>
    </row>
    <row r="19" spans="1:1" ht="15" customHeight="1" x14ac:dyDescent="0.25">
      <c r="A19" s="47" t="s">
        <v>67</v>
      </c>
    </row>
    <row r="20" spans="1:1" ht="15" customHeight="1" x14ac:dyDescent="0.25">
      <c r="A20" s="48"/>
    </row>
    <row r="21" spans="1:1" ht="15" customHeight="1" x14ac:dyDescent="0.25">
      <c r="A21" s="48" t="s">
        <v>68</v>
      </c>
    </row>
    <row r="22" spans="1:1" ht="15" customHeight="1" x14ac:dyDescent="0.25">
      <c r="A22" s="48"/>
    </row>
    <row r="23" spans="1:1" ht="15" customHeight="1" x14ac:dyDescent="0.25">
      <c r="A23" s="48"/>
    </row>
    <row r="24" spans="1:1" ht="15" customHeight="1" x14ac:dyDescent="0.25">
      <c r="A24" s="50" t="s">
        <v>69</v>
      </c>
    </row>
    <row r="25" spans="1:1" ht="15" customHeight="1" x14ac:dyDescent="0.25">
      <c r="A25" s="48"/>
    </row>
    <row r="26" spans="1:1" ht="15" customHeight="1" x14ac:dyDescent="0.25">
      <c r="A26" s="61" t="s">
        <v>70</v>
      </c>
    </row>
    <row r="27" spans="1:1" ht="15" customHeight="1" x14ac:dyDescent="0.25">
      <c r="A27" s="48"/>
    </row>
    <row r="28" spans="1:1" ht="15" customHeight="1" x14ac:dyDescent="0.25">
      <c r="A28" s="48" t="s">
        <v>71</v>
      </c>
    </row>
    <row r="29" spans="1:1" ht="15" customHeight="1" x14ac:dyDescent="0.25">
      <c r="A29" s="60"/>
    </row>
    <row r="30" spans="1:1" s="2" customFormat="1" ht="15" customHeight="1" x14ac:dyDescent="0.25">
      <c r="A30" s="60" t="s">
        <v>80</v>
      </c>
    </row>
    <row r="31" spans="1:1" s="2" customFormat="1" ht="15" customHeight="1" x14ac:dyDescent="0.25">
      <c r="A31" s="60"/>
    </row>
    <row r="32" spans="1:1" ht="1.5" customHeight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sheetProtection password="CBF6" sheet="1" objects="1" scenarios="1"/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&amp;R&amp;8Stand: 20.12.2024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>
      <selection activeCell="A2" sqref="A2"/>
    </sheetView>
  </sheetViews>
  <sheetFormatPr baseColWidth="10" defaultColWidth="0" defaultRowHeight="15" zeroHeight="1" x14ac:dyDescent="0.25"/>
  <cols>
    <col min="1" max="1" width="11.42578125" customWidth="1"/>
    <col min="2" max="2" width="42.7109375" customWidth="1"/>
    <col min="3" max="3" width="16" customWidth="1"/>
    <col min="4" max="16384" width="11.42578125" hidden="1"/>
  </cols>
  <sheetData>
    <row r="1" spans="1:3" ht="18" x14ac:dyDescent="0.25">
      <c r="A1" s="86" t="s">
        <v>77</v>
      </c>
      <c r="B1" s="86"/>
      <c r="C1" s="60"/>
    </row>
    <row r="2" spans="1:3" x14ac:dyDescent="0.25">
      <c r="A2" s="60"/>
      <c r="B2" s="60"/>
      <c r="C2" s="60"/>
    </row>
    <row r="3" spans="1:3" ht="15.75" x14ac:dyDescent="0.25">
      <c r="A3" s="78" t="s">
        <v>78</v>
      </c>
      <c r="B3" s="78"/>
      <c r="C3" s="65" t="s">
        <v>45</v>
      </c>
    </row>
    <row r="4" spans="1:3" x14ac:dyDescent="0.25">
      <c r="A4" s="60"/>
      <c r="B4" s="60"/>
      <c r="C4" s="60"/>
    </row>
    <row r="5" spans="1:3" x14ac:dyDescent="0.25">
      <c r="A5" s="60" t="s">
        <v>18</v>
      </c>
      <c r="B5" s="66" t="s">
        <v>19</v>
      </c>
      <c r="C5" s="60" t="s">
        <v>46</v>
      </c>
    </row>
    <row r="6" spans="1:3" x14ac:dyDescent="0.25">
      <c r="A6" s="60" t="s">
        <v>20</v>
      </c>
      <c r="B6" s="66" t="s">
        <v>21</v>
      </c>
      <c r="C6" s="60" t="s">
        <v>47</v>
      </c>
    </row>
    <row r="7" spans="1:3" x14ac:dyDescent="0.25">
      <c r="A7" s="60" t="s">
        <v>22</v>
      </c>
      <c r="B7" s="66" t="s">
        <v>23</v>
      </c>
      <c r="C7" s="60" t="s">
        <v>48</v>
      </c>
    </row>
    <row r="8" spans="1:3" x14ac:dyDescent="0.25">
      <c r="A8" s="60" t="s">
        <v>24</v>
      </c>
      <c r="B8" s="66" t="s">
        <v>25</v>
      </c>
      <c r="C8" s="60" t="s">
        <v>49</v>
      </c>
    </row>
    <row r="9" spans="1:3" x14ac:dyDescent="0.25">
      <c r="A9" s="60" t="s">
        <v>26</v>
      </c>
      <c r="B9" s="66" t="s">
        <v>27</v>
      </c>
      <c r="C9" s="60" t="s">
        <v>50</v>
      </c>
    </row>
    <row r="10" spans="1:3" x14ac:dyDescent="0.25">
      <c r="A10" s="60" t="s">
        <v>13</v>
      </c>
      <c r="B10" s="66" t="s">
        <v>28</v>
      </c>
      <c r="C10" s="60" t="s">
        <v>51</v>
      </c>
    </row>
    <row r="11" spans="1:3" x14ac:dyDescent="0.25">
      <c r="A11" s="60" t="s">
        <v>79</v>
      </c>
      <c r="B11" s="66" t="s">
        <v>30</v>
      </c>
      <c r="C11" s="60" t="s">
        <v>52</v>
      </c>
    </row>
    <row r="12" spans="1:3" x14ac:dyDescent="0.25"/>
  </sheetData>
  <sheetProtection password="CBF6" sheet="1" objects="1" scenarios="1"/>
  <mergeCells count="2">
    <mergeCell ref="A3:B3"/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Mittelanforderung Jahr 2025</vt:lpstr>
      <vt:lpstr>Hinweise für den ZWE</vt:lpstr>
      <vt:lpstr>Abkürzungsverzeichnis</vt:lpstr>
      <vt:lpstr>Personalmittelsätze!Druckbereich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Kanarek</dc:creator>
  <cp:lastModifiedBy>Cornelia Rehbein</cp:lastModifiedBy>
  <cp:lastPrinted>2025-01-03T13:00:30Z</cp:lastPrinted>
  <dcterms:created xsi:type="dcterms:W3CDTF">2024-04-16T06:18:45Z</dcterms:created>
  <dcterms:modified xsi:type="dcterms:W3CDTF">2025-03-04T11:04:38Z</dcterms:modified>
</cp:coreProperties>
</file>